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xlnm.Print_Area" localSheetId="10">'з початку року'!$A$1:$P$47</definedName>
  </definedNames>
  <calcPr fullCalcOnLoad="1"/>
</workbook>
</file>

<file path=xl/sharedStrings.xml><?xml version="1.0" encoding="utf-8"?>
<sst xmlns="http://schemas.openxmlformats.org/spreadsheetml/2006/main" count="390" uniqueCount="124">
  <si>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</si>
  <si>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</si>
  <si>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</si>
  <si>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</si>
  <si>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</si>
  <si>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</si>
  <si>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</si>
  <si>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</si>
  <si>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</si>
  <si>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</si>
  <si>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</si>
  <si>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</si>
  <si>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</si>
  <si>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</si>
  <si>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</si>
  <si>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</si>
  <si>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</si>
  <si>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</si>
  <si>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</si>
  <si>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</si>
  <si>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</si>
  <si>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</si>
  <si>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</si>
  <si>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</si>
  <si>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</si>
  <si>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</si>
  <si>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</si>
  <si>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</si>
  <si>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</si>
  <si>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</si>
  <si>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</si>
  <si>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</si>
  <si>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</si>
  <si>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</si>
  <si>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</si>
  <si>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</si>
  <si>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</si>
  <si>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</si>
  <si>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</si>
  <si>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</si>
  <si>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</si>
  <si>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</si>
  <si>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</si>
  <si>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</si>
  <si>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</si>
  <si>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</si>
  <si>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</si>
  <si>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</si>
  <si>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</si>
  <si>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</si>
  <si>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</si>
  <si>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</si>
  <si>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</si>
  <si>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</si>
  <si>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</si>
  <si>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</si>
  <si>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</si>
  <si>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</si>
  <si>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</si>
  <si>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</si>
  <si>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</si>
  <si>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</si>
  <si>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</si>
  <si>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</si>
  <si>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</si>
  <si>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</si>
  <si>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</si>
  <si>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</si>
  <si>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</si>
  <si>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</si>
  <si>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</si>
  <si>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</si>
  <si>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</si>
  <si>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</si>
  <si>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</si>
  <si>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</si>
  <si>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</si>
  <si>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</si>
  <si>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</si>
  <si>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</si>
  <si>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</si>
  <si>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</si>
  <si>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</si>
  <si>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</si>
  <si>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</si>
  <si>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</si>
  <si>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</si>
  <si>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</si>
  <si>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</si>
  <si>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</si>
  <si>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</si>
  <si>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</si>
  <si>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</si>
  <si>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</si>
  <si>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</si>
  <si>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</si>
  <si>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</si>
  <si>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</si>
  <si>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</si>
  <si>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</si>
  <si>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</si>
  <si>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</si>
  <si>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</si>
  <si>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</si>
  <si>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</si>
  <si>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</si>
  <si>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</si>
  <si>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</si>
  <si>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</si>
  <si>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</si>
  <si>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</si>
  <si>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</si>
  <si>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</si>
  <si>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</si>
  <si>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</si>
  <si>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</si>
  <si>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</si>
  <si>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</si>
  <si>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</si>
  <si>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план на січень-жовтень 2017р.</t>
  </si>
  <si>
    <t>станом на 01.11.2017</t>
  </si>
  <si>
    <r>
      <t xml:space="preserve">станом на 01.11.2017р.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</si>
  <si>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01.11.2017р.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</si>
  <si>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01.11.2017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</si>
</sst>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15"/>
      <color indexed="8"/>
      <name val="Times New Roman"/>
      <family val="1"/>
    </font>
    <font>
      <sz val="2.4"/>
      <color indexed="8"/>
      <name val="Times New Roman"/>
      <family val="1"/>
    </font>
    <font>
      <sz val="5.7"/>
      <color indexed="8"/>
      <name val="Times New Roman"/>
      <family val="1"/>
    </font>
    <font>
      <sz val="6.7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16" fillId="0" borderId="47" xfId="0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39380980"/>
        <c:axId val="18884501"/>
      </c:lineChart>
      <c:catAx>
        <c:axId val="393809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884501"/>
        <c:crosses val="autoZero"/>
        <c:auto val="0"/>
        <c:lblOffset val="100"/>
        <c:tickLblSkip val="1"/>
        <c:noMultiLvlLbl val="0"/>
      </c:catAx>
      <c:valAx>
        <c:axId val="1888450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38098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10637070"/>
        <c:axId val="28624767"/>
      </c:lineChart>
      <c:catAx>
        <c:axId val="106370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24767"/>
        <c:crosses val="autoZero"/>
        <c:auto val="0"/>
        <c:lblOffset val="100"/>
        <c:tickLblSkip val="1"/>
        <c:noMultiLvlLbl val="0"/>
      </c:catAx>
      <c:valAx>
        <c:axId val="28624767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63707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01.11.2017</a:t>
            </a:r>
          </a:p>
        </c:rich>
      </c:tx>
      <c:layout>
        <c:manualLayout>
          <c:xMode val="factor"/>
          <c:yMode val="factor"/>
          <c:x val="0.066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жовтень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6296312"/>
        <c:axId val="36904761"/>
      </c:bar3DChart>
      <c:catAx>
        <c:axId val="56296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904761"/>
        <c:crosses val="autoZero"/>
        <c:auto val="1"/>
        <c:lblOffset val="100"/>
        <c:tickLblSkip val="1"/>
        <c:noMultiLvlLbl val="0"/>
      </c:catAx>
      <c:valAx>
        <c:axId val="36904761"/>
        <c:scaling>
          <c:orientation val="minMax"/>
          <c:max val="6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296312"/>
        <c:crossesAt val="1"/>
        <c:crossBetween val="between"/>
        <c:dispUnits/>
        <c:majorUnit val="40000"/>
        <c:minorUnit val="12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жовтень2017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3707394"/>
        <c:axId val="36495635"/>
      </c:bar3DChart>
      <c:catAx>
        <c:axId val="63707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495635"/>
        <c:crosses val="autoZero"/>
        <c:auto val="1"/>
        <c:lblOffset val="100"/>
        <c:tickLblSkip val="1"/>
        <c:noMultiLvlLbl val="0"/>
      </c:catAx>
      <c:valAx>
        <c:axId val="36495635"/>
        <c:scaling>
          <c:orientation val="minMax"/>
          <c:max val="6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707394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196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35742782"/>
        <c:axId val="53249583"/>
      </c:lineChart>
      <c:catAx>
        <c:axId val="357427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49583"/>
        <c:crosses val="autoZero"/>
        <c:auto val="0"/>
        <c:lblOffset val="100"/>
        <c:tickLblSkip val="1"/>
        <c:noMultiLvlLbl val="0"/>
      </c:catAx>
      <c:valAx>
        <c:axId val="5324958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74278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9484200"/>
        <c:axId val="18248937"/>
      </c:lineChart>
      <c:catAx>
        <c:axId val="94842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48937"/>
        <c:crosses val="autoZero"/>
        <c:auto val="0"/>
        <c:lblOffset val="100"/>
        <c:tickLblSkip val="1"/>
        <c:noMultiLvlLbl val="0"/>
      </c:catAx>
      <c:valAx>
        <c:axId val="1824893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48420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0022706"/>
        <c:axId val="1768899"/>
      </c:lineChart>
      <c:catAx>
        <c:axId val="300227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8899"/>
        <c:crosses val="autoZero"/>
        <c:auto val="0"/>
        <c:lblOffset val="100"/>
        <c:tickLblSkip val="1"/>
        <c:noMultiLvlLbl val="0"/>
      </c:catAx>
      <c:valAx>
        <c:axId val="176889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02270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15920092"/>
        <c:axId val="9063101"/>
      </c:lineChart>
      <c:catAx>
        <c:axId val="159200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63101"/>
        <c:crosses val="autoZero"/>
        <c:auto val="0"/>
        <c:lblOffset val="100"/>
        <c:tickLblSkip val="1"/>
        <c:noMultiLvlLbl val="0"/>
      </c:catAx>
      <c:valAx>
        <c:axId val="906310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92009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4459046"/>
        <c:axId val="63022551"/>
      </c:lineChart>
      <c:catAx>
        <c:axId val="144590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22551"/>
        <c:crosses val="autoZero"/>
        <c:auto val="0"/>
        <c:lblOffset val="100"/>
        <c:tickLblSkip val="1"/>
        <c:noMultiLvlLbl val="0"/>
      </c:catAx>
      <c:valAx>
        <c:axId val="6302255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45904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30332048"/>
        <c:axId val="4552977"/>
      </c:lineChart>
      <c:catAx>
        <c:axId val="303320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52977"/>
        <c:crosses val="autoZero"/>
        <c:auto val="0"/>
        <c:lblOffset val="100"/>
        <c:tickLblSkip val="1"/>
        <c:noMultiLvlLbl val="0"/>
      </c:catAx>
      <c:valAx>
        <c:axId val="455297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33204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40976794"/>
        <c:axId val="33246827"/>
      </c:lineChart>
      <c:catAx>
        <c:axId val="409767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46827"/>
        <c:crosses val="autoZero"/>
        <c:auto val="0"/>
        <c:lblOffset val="100"/>
        <c:tickLblSkip val="1"/>
        <c:noMultiLvlLbl val="0"/>
      </c:catAx>
      <c:valAx>
        <c:axId val="3324682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97679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30785988"/>
        <c:axId val="8638437"/>
      </c:lineChart>
      <c:catAx>
        <c:axId val="307859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38437"/>
        <c:crosses val="autoZero"/>
        <c:auto val="0"/>
        <c:lblOffset val="100"/>
        <c:tickLblSkip val="1"/>
        <c:noMultiLvlLbl val="0"/>
      </c:catAx>
      <c:valAx>
        <c:axId val="863843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78598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жовтень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01.11.2017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1 114 771,3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1 132 044,2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січень-жовтень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+19 735,9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жовтень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122 580,1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жовтень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+17 272,8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980.44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60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75</v>
      </c>
      <c r="Q1" s="145"/>
      <c r="R1" s="145"/>
      <c r="S1" s="145"/>
      <c r="T1" s="145"/>
      <c r="U1" s="146"/>
    </row>
    <row r="2" spans="1:21" ht="15" thickBot="1">
      <c r="A2" s="147" t="s">
        <v>65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66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53" t="s">
        <v>47</v>
      </c>
      <c r="T3" s="154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55">
        <v>0</v>
      </c>
      <c r="T4" s="156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7">
        <v>0</v>
      </c>
      <c r="T5" s="138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9">
        <v>0</v>
      </c>
      <c r="T7" s="140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7">
        <v>0</v>
      </c>
      <c r="T14" s="138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7">
        <v>1</v>
      </c>
      <c r="T15" s="138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7">
        <v>0</v>
      </c>
      <c r="T17" s="138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7">
        <v>0</v>
      </c>
      <c r="T18" s="138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7">
        <v>0</v>
      </c>
      <c r="T19" s="138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7">
        <v>0</v>
      </c>
      <c r="T21" s="138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26">
        <f>SUM(S4:S22)</f>
        <v>1</v>
      </c>
      <c r="T23" s="127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8" t="s">
        <v>33</v>
      </c>
      <c r="Q26" s="128"/>
      <c r="R26" s="128"/>
      <c r="S26" s="12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9" t="s">
        <v>29</v>
      </c>
      <c r="Q27" s="129"/>
      <c r="R27" s="129"/>
      <c r="S27" s="12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0">
        <v>42767</v>
      </c>
      <c r="Q28" s="133">
        <f>'[2]січень 17'!$D$94</f>
        <v>9505.30341</v>
      </c>
      <c r="R28" s="133"/>
      <c r="S28" s="13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1"/>
      <c r="Q29" s="133"/>
      <c r="R29" s="133"/>
      <c r="S29" s="13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34" t="s">
        <v>45</v>
      </c>
      <c r="R31" s="13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6" t="s">
        <v>40</v>
      </c>
      <c r="R32" s="13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8" t="s">
        <v>30</v>
      </c>
      <c r="Q36" s="128"/>
      <c r="R36" s="128"/>
      <c r="S36" s="12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5" t="s">
        <v>31</v>
      </c>
      <c r="Q37" s="125"/>
      <c r="R37" s="125"/>
      <c r="S37" s="125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0">
        <v>42767</v>
      </c>
      <c r="Q38" s="132">
        <f>104633628.96/1000</f>
        <v>104633.62895999999</v>
      </c>
      <c r="R38" s="132"/>
      <c r="S38" s="13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1"/>
      <c r="Q39" s="132"/>
      <c r="R39" s="132"/>
      <c r="S39" s="13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zoomScalePageLayoutView="0" workbookViewId="0" topLeftCell="A1">
      <pane xSplit="1" ySplit="3" topLeftCell="H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118</v>
      </c>
      <c r="S1" s="145"/>
      <c r="T1" s="145"/>
      <c r="U1" s="145"/>
      <c r="V1" s="145"/>
      <c r="W1" s="146"/>
    </row>
    <row r="2" spans="1:23" ht="15" thickBot="1">
      <c r="A2" s="147" t="s">
        <v>120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121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AVERAGE(N4:N22)</f>
        <v>6269.696842105263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6269.7</v>
      </c>
      <c r="R5" s="75">
        <v>0</v>
      </c>
      <c r="S5" s="69">
        <v>403</v>
      </c>
      <c r="T5" s="76">
        <v>0</v>
      </c>
      <c r="U5" s="137">
        <v>0</v>
      </c>
      <c r="V5" s="138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6269.7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6269.7</v>
      </c>
      <c r="R7" s="77">
        <v>0</v>
      </c>
      <c r="S7" s="78">
        <v>37.5</v>
      </c>
      <c r="T7" s="79">
        <v>85.7</v>
      </c>
      <c r="U7" s="139">
        <v>0</v>
      </c>
      <c r="V7" s="140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6269.7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6269.7</v>
      </c>
      <c r="R9" s="77">
        <v>0</v>
      </c>
      <c r="S9" s="78">
        <v>22.4</v>
      </c>
      <c r="T9" s="76">
        <v>1378.1</v>
      </c>
      <c r="U9" s="137">
        <v>1</v>
      </c>
      <c r="V9" s="138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6269.7</v>
      </c>
      <c r="R10" s="77">
        <v>0</v>
      </c>
      <c r="S10" s="78">
        <v>37.8</v>
      </c>
      <c r="T10" s="76">
        <v>0</v>
      </c>
      <c r="U10" s="137">
        <v>0</v>
      </c>
      <c r="V10" s="138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12.499999999999929</v>
      </c>
      <c r="N11" s="69">
        <v>5056.5</v>
      </c>
      <c r="O11" s="69">
        <v>3500</v>
      </c>
      <c r="P11" s="3">
        <f t="shared" si="2"/>
        <v>1.4447142857142856</v>
      </c>
      <c r="Q11" s="2">
        <v>6269.7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43020</v>
      </c>
      <c r="B12" s="84">
        <v>2300.4</v>
      </c>
      <c r="C12" s="80">
        <v>209.5</v>
      </c>
      <c r="D12" s="113">
        <v>10.6</v>
      </c>
      <c r="E12" s="113">
        <f t="shared" si="0"/>
        <v>198.9</v>
      </c>
      <c r="F12" s="85">
        <v>99.1</v>
      </c>
      <c r="G12" s="85">
        <v>200</v>
      </c>
      <c r="H12" s="69">
        <v>767.2</v>
      </c>
      <c r="I12" s="85">
        <v>66.2</v>
      </c>
      <c r="J12" s="85">
        <v>14.3</v>
      </c>
      <c r="K12" s="85">
        <v>0</v>
      </c>
      <c r="L12" s="85">
        <v>0</v>
      </c>
      <c r="M12" s="69">
        <f>N12-B12-C12-F12-G12-H12-I12-J12-K12-L12</f>
        <v>15.140000000000096</v>
      </c>
      <c r="N12" s="69">
        <v>3671.84</v>
      </c>
      <c r="O12" s="69">
        <v>2500</v>
      </c>
      <c r="P12" s="3">
        <f t="shared" si="2"/>
        <v>1.468736</v>
      </c>
      <c r="Q12" s="2">
        <v>6269.7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43021</v>
      </c>
      <c r="B13" s="69">
        <v>7913.7</v>
      </c>
      <c r="C13" s="80">
        <v>519.8</v>
      </c>
      <c r="D13" s="113">
        <v>14.7</v>
      </c>
      <c r="E13" s="113">
        <f t="shared" si="0"/>
        <v>505.09999999999997</v>
      </c>
      <c r="F13" s="85">
        <v>269</v>
      </c>
      <c r="G13" s="85">
        <v>177.4</v>
      </c>
      <c r="H13" s="69">
        <v>1071.7</v>
      </c>
      <c r="I13" s="85">
        <v>4.1</v>
      </c>
      <c r="J13" s="85">
        <v>8.2</v>
      </c>
      <c r="K13" s="85">
        <v>0</v>
      </c>
      <c r="L13" s="85">
        <v>0</v>
      </c>
      <c r="M13" s="69">
        <f>N13-B13-C13-F13-G13-H13-I13-J13-K13-L13</f>
        <v>21.60000000000009</v>
      </c>
      <c r="N13" s="69">
        <v>9985.5</v>
      </c>
      <c r="O13" s="69">
        <v>8900</v>
      </c>
      <c r="P13" s="3">
        <f t="shared" si="2"/>
        <v>1.1219662921348315</v>
      </c>
      <c r="Q13" s="2">
        <v>6269.7</v>
      </c>
      <c r="R13" s="75">
        <v>0</v>
      </c>
      <c r="S13" s="69">
        <v>215.05</v>
      </c>
      <c r="T13" s="76">
        <v>22.25</v>
      </c>
      <c r="U13" s="137">
        <v>0</v>
      </c>
      <c r="V13" s="138"/>
      <c r="W13" s="74">
        <f t="shared" si="3"/>
        <v>237.3</v>
      </c>
    </row>
    <row r="14" spans="1:23" ht="12.75">
      <c r="A14" s="10">
        <v>43025</v>
      </c>
      <c r="B14" s="69">
        <v>1352.2</v>
      </c>
      <c r="C14" s="80">
        <v>536.5</v>
      </c>
      <c r="D14" s="113">
        <v>370.1</v>
      </c>
      <c r="E14" s="113">
        <f t="shared" si="0"/>
        <v>166.39999999999998</v>
      </c>
      <c r="F14" s="85">
        <v>117.5</v>
      </c>
      <c r="G14" s="85">
        <v>421.1</v>
      </c>
      <c r="H14" s="69">
        <v>2580.35</v>
      </c>
      <c r="I14" s="85">
        <v>129.3</v>
      </c>
      <c r="J14" s="85">
        <v>29.1</v>
      </c>
      <c r="K14" s="85">
        <v>0</v>
      </c>
      <c r="L14" s="85">
        <v>0</v>
      </c>
      <c r="M14" s="69">
        <f t="shared" si="1"/>
        <v>8.050000000000715</v>
      </c>
      <c r="N14" s="69">
        <v>5174.1</v>
      </c>
      <c r="O14" s="69">
        <v>7000</v>
      </c>
      <c r="P14" s="3">
        <f t="shared" si="2"/>
        <v>0.739157142857143</v>
      </c>
      <c r="Q14" s="2">
        <v>6269.7</v>
      </c>
      <c r="R14" s="75">
        <v>0</v>
      </c>
      <c r="S14" s="69">
        <v>7.4</v>
      </c>
      <c r="T14" s="80">
        <v>7.45</v>
      </c>
      <c r="U14" s="137">
        <v>0</v>
      </c>
      <c r="V14" s="138"/>
      <c r="W14" s="74">
        <f t="shared" si="3"/>
        <v>14.850000000000001</v>
      </c>
    </row>
    <row r="15" spans="1:23" ht="12.75">
      <c r="A15" s="10">
        <v>43026</v>
      </c>
      <c r="B15" s="69">
        <v>1666</v>
      </c>
      <c r="C15" s="69">
        <v>574.9</v>
      </c>
      <c r="D15" s="113">
        <v>101.1</v>
      </c>
      <c r="E15" s="113">
        <f t="shared" si="0"/>
        <v>473.79999999999995</v>
      </c>
      <c r="F15" s="88">
        <v>180.6</v>
      </c>
      <c r="G15" s="88">
        <v>521.6</v>
      </c>
      <c r="H15" s="89">
        <v>1541.2</v>
      </c>
      <c r="I15" s="88">
        <v>59.1</v>
      </c>
      <c r="J15" s="88">
        <v>42.3</v>
      </c>
      <c r="K15" s="88">
        <v>0</v>
      </c>
      <c r="L15" s="88">
        <v>0</v>
      </c>
      <c r="M15" s="69">
        <f t="shared" si="1"/>
        <v>28.69999999999969</v>
      </c>
      <c r="N15" s="69">
        <v>4614.4</v>
      </c>
      <c r="O15" s="78">
        <v>4800</v>
      </c>
      <c r="P15" s="3">
        <f>N15/O15</f>
        <v>0.9613333333333333</v>
      </c>
      <c r="Q15" s="2">
        <v>6269.7</v>
      </c>
      <c r="R15" s="75">
        <v>0</v>
      </c>
      <c r="S15" s="69">
        <v>211.04</v>
      </c>
      <c r="T15" s="80">
        <v>0</v>
      </c>
      <c r="U15" s="137">
        <v>0</v>
      </c>
      <c r="V15" s="138"/>
      <c r="W15" s="74">
        <f t="shared" si="3"/>
        <v>211.04</v>
      </c>
    </row>
    <row r="16" spans="1:23" ht="12.75">
      <c r="A16" s="10">
        <v>43027</v>
      </c>
      <c r="B16" s="69">
        <v>3051</v>
      </c>
      <c r="C16" s="80">
        <v>273</v>
      </c>
      <c r="D16" s="113">
        <v>34.1</v>
      </c>
      <c r="E16" s="113">
        <f t="shared" si="0"/>
        <v>238.9</v>
      </c>
      <c r="F16" s="85">
        <v>192.3</v>
      </c>
      <c r="G16" s="85">
        <v>600.2</v>
      </c>
      <c r="H16" s="69">
        <v>1479</v>
      </c>
      <c r="I16" s="85">
        <v>114.1</v>
      </c>
      <c r="J16" s="85">
        <v>29.9</v>
      </c>
      <c r="K16" s="85">
        <v>0</v>
      </c>
      <c r="L16" s="85">
        <v>0</v>
      </c>
      <c r="M16" s="69">
        <f t="shared" si="1"/>
        <v>41.6999999999996</v>
      </c>
      <c r="N16" s="69">
        <v>5781.2</v>
      </c>
      <c r="O16" s="78">
        <v>4500</v>
      </c>
      <c r="P16" s="3">
        <f t="shared" si="2"/>
        <v>1.2847111111111111</v>
      </c>
      <c r="Q16" s="2">
        <v>6269.7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43028</v>
      </c>
      <c r="B17" s="69">
        <v>5756</v>
      </c>
      <c r="C17" s="80">
        <v>368.8</v>
      </c>
      <c r="D17" s="113">
        <v>30.2</v>
      </c>
      <c r="E17" s="113">
        <f t="shared" si="0"/>
        <v>338.6</v>
      </c>
      <c r="F17" s="85">
        <v>341.3</v>
      </c>
      <c r="G17" s="85">
        <v>615.3</v>
      </c>
      <c r="H17" s="69">
        <v>905.5</v>
      </c>
      <c r="I17" s="85">
        <v>68.7</v>
      </c>
      <c r="J17" s="85">
        <v>30.5</v>
      </c>
      <c r="K17" s="85">
        <v>0</v>
      </c>
      <c r="L17" s="85">
        <v>0</v>
      </c>
      <c r="M17" s="69">
        <f t="shared" si="1"/>
        <v>8.139999999999915</v>
      </c>
      <c r="N17" s="69">
        <v>8094.24</v>
      </c>
      <c r="O17" s="69">
        <v>7600</v>
      </c>
      <c r="P17" s="3">
        <f t="shared" si="2"/>
        <v>1.0650315789473683</v>
      </c>
      <c r="Q17" s="2">
        <v>6269.7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43031</v>
      </c>
      <c r="B18" s="69">
        <v>2371</v>
      </c>
      <c r="C18" s="80">
        <v>324</v>
      </c>
      <c r="D18" s="113">
        <v>79.3</v>
      </c>
      <c r="E18" s="113">
        <f t="shared" si="0"/>
        <v>244.7</v>
      </c>
      <c r="F18" s="85">
        <v>179.2</v>
      </c>
      <c r="G18" s="85">
        <v>447.5</v>
      </c>
      <c r="H18" s="69">
        <v>852.6</v>
      </c>
      <c r="I18" s="85">
        <v>77.4</v>
      </c>
      <c r="J18" s="85">
        <v>16.2</v>
      </c>
      <c r="K18" s="85">
        <v>0</v>
      </c>
      <c r="L18" s="85">
        <v>0</v>
      </c>
      <c r="M18" s="69">
        <f t="shared" si="1"/>
        <v>74.4000000000001</v>
      </c>
      <c r="N18" s="69">
        <v>4342.3</v>
      </c>
      <c r="O18" s="69">
        <v>8500</v>
      </c>
      <c r="P18" s="3">
        <f>N18/O18</f>
        <v>0.5108588235294118</v>
      </c>
      <c r="Q18" s="2">
        <v>6269.7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43032</v>
      </c>
      <c r="B19" s="69">
        <v>711.3</v>
      </c>
      <c r="C19" s="80">
        <v>512.3</v>
      </c>
      <c r="D19" s="113">
        <v>158.8</v>
      </c>
      <c r="E19" s="113">
        <f t="shared" si="0"/>
        <v>353.49999999999994</v>
      </c>
      <c r="F19" s="85">
        <v>482.7</v>
      </c>
      <c r="G19" s="85">
        <v>752.9</v>
      </c>
      <c r="H19" s="69">
        <v>770.3</v>
      </c>
      <c r="I19" s="85">
        <v>140.9</v>
      </c>
      <c r="J19" s="85">
        <v>0.8</v>
      </c>
      <c r="K19" s="85">
        <v>0</v>
      </c>
      <c r="L19" s="85">
        <v>0</v>
      </c>
      <c r="M19" s="69">
        <f>N19-B19-C19-F19-G19-H19-I19-J19-K19-L19</f>
        <v>10.99999999999947</v>
      </c>
      <c r="N19" s="69">
        <v>3382.2</v>
      </c>
      <c r="O19" s="69">
        <v>5800</v>
      </c>
      <c r="P19" s="3">
        <f>N19/O19</f>
        <v>0.5831379310344827</v>
      </c>
      <c r="Q19" s="2">
        <v>6269.7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43033</v>
      </c>
      <c r="B20" s="69">
        <v>581.7</v>
      </c>
      <c r="C20" s="80">
        <v>455.9</v>
      </c>
      <c r="D20" s="113">
        <v>161.8</v>
      </c>
      <c r="E20" s="113">
        <f t="shared" si="0"/>
        <v>294.09999999999997</v>
      </c>
      <c r="F20" s="85">
        <v>499.1</v>
      </c>
      <c r="G20" s="69">
        <v>1231.4</v>
      </c>
      <c r="H20" s="69">
        <v>920.6</v>
      </c>
      <c r="I20" s="85">
        <v>69.3</v>
      </c>
      <c r="J20" s="85">
        <v>15.2</v>
      </c>
      <c r="K20" s="85">
        <v>0</v>
      </c>
      <c r="L20" s="85">
        <v>0</v>
      </c>
      <c r="M20" s="69">
        <f>N20-B20-C20-F20-G20-H20-I20-J20-K20-L20</f>
        <v>30.99999999999989</v>
      </c>
      <c r="N20" s="69">
        <v>3804.2</v>
      </c>
      <c r="O20" s="69">
        <v>4800</v>
      </c>
      <c r="P20" s="3">
        <f>N20/O20</f>
        <v>0.7925416666666666</v>
      </c>
      <c r="Q20" s="2">
        <v>6269.7</v>
      </c>
      <c r="R20" s="75">
        <v>11.5</v>
      </c>
      <c r="S20" s="69">
        <v>0</v>
      </c>
      <c r="T20" s="76">
        <v>0</v>
      </c>
      <c r="U20" s="137">
        <v>0</v>
      </c>
      <c r="V20" s="138"/>
      <c r="W20" s="74">
        <f t="shared" si="3"/>
        <v>11.5</v>
      </c>
    </row>
    <row r="21" spans="1:23" ht="12.75">
      <c r="A21" s="10">
        <v>43034</v>
      </c>
      <c r="B21" s="69">
        <v>535.3</v>
      </c>
      <c r="C21" s="80">
        <v>1562.8</v>
      </c>
      <c r="D21" s="113">
        <v>1295.9</v>
      </c>
      <c r="E21" s="113">
        <f t="shared" si="0"/>
        <v>266.89999999999986</v>
      </c>
      <c r="F21" s="85">
        <v>694.7</v>
      </c>
      <c r="G21" s="69">
        <v>1427.1</v>
      </c>
      <c r="H21" s="69">
        <v>1006.1</v>
      </c>
      <c r="I21" s="85">
        <v>87.5</v>
      </c>
      <c r="J21" s="85">
        <v>1.3</v>
      </c>
      <c r="K21" s="85">
        <v>0</v>
      </c>
      <c r="L21" s="85">
        <v>0</v>
      </c>
      <c r="M21" s="69">
        <f t="shared" si="1"/>
        <v>11.639999999999485</v>
      </c>
      <c r="N21" s="69">
        <v>5326.44</v>
      </c>
      <c r="O21" s="69">
        <v>4800</v>
      </c>
      <c r="P21" s="3">
        <f t="shared" si="2"/>
        <v>1.109675</v>
      </c>
      <c r="Q21" s="2">
        <v>6269.7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43035</v>
      </c>
      <c r="B22" s="69">
        <v>3195.4</v>
      </c>
      <c r="C22" s="80">
        <v>2050.8</v>
      </c>
      <c r="D22" s="113">
        <v>1701.5</v>
      </c>
      <c r="E22" s="113">
        <f t="shared" si="0"/>
        <v>349.3000000000002</v>
      </c>
      <c r="F22" s="85">
        <v>766</v>
      </c>
      <c r="G22" s="69">
        <v>2932.9</v>
      </c>
      <c r="H22" s="69">
        <v>1075</v>
      </c>
      <c r="I22" s="85">
        <v>67.2</v>
      </c>
      <c r="J22" s="85">
        <v>4.8</v>
      </c>
      <c r="K22" s="85">
        <v>0</v>
      </c>
      <c r="L22" s="85">
        <v>0</v>
      </c>
      <c r="M22" s="69">
        <f t="shared" si="1"/>
        <v>23.840000000000597</v>
      </c>
      <c r="N22" s="69">
        <v>10115.94</v>
      </c>
      <c r="O22" s="69">
        <v>7200</v>
      </c>
      <c r="P22" s="3">
        <f>N22/O22</f>
        <v>1.4049916666666666</v>
      </c>
      <c r="Q22" s="2">
        <v>6269.7</v>
      </c>
      <c r="R22" s="81">
        <v>1333.24</v>
      </c>
      <c r="S22" s="80">
        <v>0</v>
      </c>
      <c r="T22" s="76">
        <v>1822.44</v>
      </c>
      <c r="U22" s="137">
        <v>0</v>
      </c>
      <c r="V22" s="138"/>
      <c r="W22" s="74">
        <f t="shared" si="3"/>
        <v>3155.6800000000003</v>
      </c>
    </row>
    <row r="23" spans="1:23" ht="12.75">
      <c r="A23" s="10">
        <v>43038</v>
      </c>
      <c r="B23" s="69">
        <v>6848.7</v>
      </c>
      <c r="C23" s="80">
        <v>967</v>
      </c>
      <c r="D23" s="113">
        <v>674.5</v>
      </c>
      <c r="E23" s="113">
        <f t="shared" si="0"/>
        <v>292.5</v>
      </c>
      <c r="F23" s="85">
        <v>317.6</v>
      </c>
      <c r="G23" s="69">
        <v>3024.9</v>
      </c>
      <c r="H23" s="69">
        <v>1080.6</v>
      </c>
      <c r="I23" s="85">
        <v>62.2</v>
      </c>
      <c r="J23" s="85">
        <v>12.4</v>
      </c>
      <c r="K23" s="85">
        <v>0</v>
      </c>
      <c r="L23" s="85">
        <v>0</v>
      </c>
      <c r="M23" s="69">
        <f t="shared" si="1"/>
        <v>32.239999999999235</v>
      </c>
      <c r="N23" s="69">
        <v>12345.64</v>
      </c>
      <c r="O23" s="69">
        <v>16400</v>
      </c>
      <c r="P23" s="3">
        <f>N23/O23</f>
        <v>0.7527829268292683</v>
      </c>
      <c r="Q23" s="2">
        <v>6269.7</v>
      </c>
      <c r="R23" s="81">
        <v>10</v>
      </c>
      <c r="S23" s="80">
        <v>0</v>
      </c>
      <c r="T23" s="76">
        <v>0</v>
      </c>
      <c r="U23" s="137">
        <v>0</v>
      </c>
      <c r="V23" s="138"/>
      <c r="W23" s="74">
        <f t="shared" si="3"/>
        <v>10</v>
      </c>
    </row>
    <row r="24" spans="1:23" ht="13.5" thickBot="1">
      <c r="A24" s="10">
        <v>43039</v>
      </c>
      <c r="B24" s="69">
        <v>8471.4</v>
      </c>
      <c r="C24" s="80">
        <v>704.7</v>
      </c>
      <c r="D24" s="113">
        <v>8.8</v>
      </c>
      <c r="E24" s="113">
        <f t="shared" si="0"/>
        <v>695.9000000000001</v>
      </c>
      <c r="F24" s="85">
        <v>216.1</v>
      </c>
      <c r="G24" s="69">
        <v>501</v>
      </c>
      <c r="H24" s="69">
        <v>716.8</v>
      </c>
      <c r="I24" s="85">
        <v>146.1</v>
      </c>
      <c r="J24" s="85">
        <v>6.1</v>
      </c>
      <c r="K24" s="85">
        <v>0</v>
      </c>
      <c r="L24" s="85">
        <v>0</v>
      </c>
      <c r="M24" s="69">
        <f t="shared" si="1"/>
        <v>84.0000000000012</v>
      </c>
      <c r="N24" s="69">
        <v>10846.2</v>
      </c>
      <c r="O24" s="69">
        <f>7380-264.4</f>
        <v>7115.6</v>
      </c>
      <c r="P24" s="3">
        <f t="shared" si="2"/>
        <v>1.524284670301872</v>
      </c>
      <c r="Q24" s="2">
        <v>6269.7</v>
      </c>
      <c r="R24" s="81">
        <v>0</v>
      </c>
      <c r="S24" s="80">
        <v>0</v>
      </c>
      <c r="T24" s="76">
        <v>0</v>
      </c>
      <c r="U24" s="137">
        <v>0</v>
      </c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66279.40000000001</v>
      </c>
      <c r="C25" s="92">
        <f t="shared" si="4"/>
        <v>30077.199999999997</v>
      </c>
      <c r="D25" s="115">
        <f t="shared" si="4"/>
        <v>4845.400000000001</v>
      </c>
      <c r="E25" s="115">
        <f t="shared" si="4"/>
        <v>25231.8</v>
      </c>
      <c r="F25" s="92">
        <f t="shared" si="4"/>
        <v>4960.3</v>
      </c>
      <c r="G25" s="92">
        <f t="shared" si="4"/>
        <v>14273.599999999999</v>
      </c>
      <c r="H25" s="92">
        <f t="shared" si="4"/>
        <v>21814.349999999995</v>
      </c>
      <c r="I25" s="92">
        <f t="shared" si="4"/>
        <v>1735.7500000000002</v>
      </c>
      <c r="J25" s="92">
        <f t="shared" si="4"/>
        <v>38.39999999999995</v>
      </c>
      <c r="K25" s="92">
        <f t="shared" si="4"/>
        <v>534.9</v>
      </c>
      <c r="L25" s="92">
        <f t="shared" si="4"/>
        <v>2019</v>
      </c>
      <c r="M25" s="91">
        <f t="shared" si="4"/>
        <v>583.1800000000032</v>
      </c>
      <c r="N25" s="91">
        <f t="shared" si="4"/>
        <v>142316.08000000002</v>
      </c>
      <c r="O25" s="91">
        <f>SUM(O4:O24)</f>
        <v>142115.6</v>
      </c>
      <c r="P25" s="93">
        <f>N25/O25</f>
        <v>1.00141068257109</v>
      </c>
      <c r="Q25" s="2"/>
      <c r="R25" s="82">
        <f>SUM(R4:R24)</f>
        <v>1354.74</v>
      </c>
      <c r="S25" s="82">
        <f>SUM(S4:S24)</f>
        <v>934.1899999999999</v>
      </c>
      <c r="T25" s="82">
        <f>SUM(T4:T24)</f>
        <v>3315.94</v>
      </c>
      <c r="U25" s="126">
        <f>SUM(U4:U24)</f>
        <v>2</v>
      </c>
      <c r="V25" s="127"/>
      <c r="W25" s="82">
        <f>R25+S25+U25+T25+V25</f>
        <v>5606.87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43040</v>
      </c>
      <c r="S30" s="133">
        <v>0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43040</v>
      </c>
      <c r="S40" s="132">
        <v>25897.192279999952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80" t="s">
        <v>122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1"/>
      <c r="M26" s="181"/>
      <c r="N26" s="181"/>
    </row>
    <row r="27" spans="1:16" ht="54" customHeight="1">
      <c r="A27" s="175" t="s">
        <v>32</v>
      </c>
      <c r="B27" s="171" t="s">
        <v>43</v>
      </c>
      <c r="C27" s="171"/>
      <c r="D27" s="165" t="s">
        <v>49</v>
      </c>
      <c r="E27" s="177"/>
      <c r="F27" s="178" t="s">
        <v>44</v>
      </c>
      <c r="G27" s="164"/>
      <c r="H27" s="179" t="s">
        <v>52</v>
      </c>
      <c r="I27" s="165"/>
      <c r="J27" s="172"/>
      <c r="K27" s="173"/>
      <c r="L27" s="168" t="s">
        <v>36</v>
      </c>
      <c r="M27" s="169"/>
      <c r="N27" s="170"/>
      <c r="O27" s="162" t="s">
        <v>123</v>
      </c>
      <c r="P27" s="163"/>
    </row>
    <row r="28" spans="1:16" ht="30.75" customHeight="1">
      <c r="A28" s="176"/>
      <c r="B28" s="48" t="s">
        <v>119</v>
      </c>
      <c r="C28" s="22" t="s">
        <v>23</v>
      </c>
      <c r="D28" s="48" t="str">
        <f>B28</f>
        <v>план на січень-жовтень 2017р.</v>
      </c>
      <c r="E28" s="22" t="str">
        <f>C28</f>
        <v>факт</v>
      </c>
      <c r="F28" s="47" t="str">
        <f>B28</f>
        <v>план на січень-жовтень 2017р.</v>
      </c>
      <c r="G28" s="62" t="str">
        <f>C28</f>
        <v>факт</v>
      </c>
      <c r="H28" s="48" t="str">
        <f>B28</f>
        <v>план на січень-жовтень 2017р.</v>
      </c>
      <c r="I28" s="22" t="str">
        <f>C28</f>
        <v>факт</v>
      </c>
      <c r="J28" s="47"/>
      <c r="K28" s="62"/>
      <c r="L28" s="45" t="str">
        <f>D28</f>
        <v>план на січень-жовтень 2017р.</v>
      </c>
      <c r="M28" s="22" t="str">
        <f>C28</f>
        <v>факт</v>
      </c>
      <c r="N28" s="46" t="s">
        <v>24</v>
      </c>
      <c r="O28" s="164"/>
      <c r="P28" s="165"/>
    </row>
    <row r="29" spans="1:16" ht="23.25" customHeight="1" thickBot="1">
      <c r="A29" s="44">
        <f>жовтень!S40</f>
        <v>25897.192279999952</v>
      </c>
      <c r="B29" s="49">
        <v>30030</v>
      </c>
      <c r="C29" s="49">
        <v>7583.2</v>
      </c>
      <c r="D29" s="49">
        <v>58649.11</v>
      </c>
      <c r="E29" s="49">
        <v>938.03</v>
      </c>
      <c r="F29" s="49">
        <v>31600</v>
      </c>
      <c r="G29" s="49">
        <v>14889.31</v>
      </c>
      <c r="H29" s="49">
        <v>10</v>
      </c>
      <c r="I29" s="49">
        <v>12</v>
      </c>
      <c r="J29" s="49"/>
      <c r="K29" s="49"/>
      <c r="L29" s="63">
        <f>H29+F29+D29+J29+B29</f>
        <v>120289.11</v>
      </c>
      <c r="M29" s="50">
        <f>C29+E29+G29+I29</f>
        <v>23422.54</v>
      </c>
      <c r="N29" s="51">
        <f>M29-L29</f>
        <v>-96866.57</v>
      </c>
      <c r="O29" s="166">
        <f>жовтень!S30</f>
        <v>0</v>
      </c>
      <c r="P29" s="16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613640</v>
      </c>
      <c r="C48" s="32">
        <v>618210.99</v>
      </c>
      <c r="F48" s="1" t="s">
        <v>22</v>
      </c>
      <c r="G48" s="6"/>
      <c r="H48" s="17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151917</v>
      </c>
      <c r="C49" s="32">
        <v>152074.83</v>
      </c>
      <c r="G49" s="6"/>
      <c r="H49" s="17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169055</v>
      </c>
      <c r="C50" s="32">
        <v>180858.51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21859.1</v>
      </c>
      <c r="C51" s="32">
        <v>23599.19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106800</v>
      </c>
      <c r="C52" s="32">
        <v>100208.61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6065</v>
      </c>
      <c r="C53" s="32">
        <v>5408.19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24900</v>
      </c>
      <c r="C54" s="32">
        <v>22514.02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20535.200000000274</v>
      </c>
      <c r="C55" s="12">
        <v>29169.809999999943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1114771.3000000003</v>
      </c>
      <c r="C56" s="9">
        <v>1132044.15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30030</v>
      </c>
      <c r="C58" s="9">
        <f>C29</f>
        <v>7583.2</v>
      </c>
    </row>
    <row r="59" spans="1:3" ht="25.5">
      <c r="A59" s="83" t="s">
        <v>54</v>
      </c>
      <c r="B59" s="9">
        <f>D29</f>
        <v>58649.11</v>
      </c>
      <c r="C59" s="9">
        <f>E29</f>
        <v>938.03</v>
      </c>
    </row>
    <row r="60" spans="1:3" ht="12.75">
      <c r="A60" s="83" t="s">
        <v>55</v>
      </c>
      <c r="B60" s="9">
        <f>F29</f>
        <v>31600</v>
      </c>
      <c r="C60" s="9">
        <f>G29</f>
        <v>14889.31</v>
      </c>
    </row>
    <row r="61" spans="1:3" ht="25.5">
      <c r="A61" s="83" t="s">
        <v>56</v>
      </c>
      <c r="B61" s="9">
        <f>H29</f>
        <v>10</v>
      </c>
      <c r="C61" s="9">
        <f>I29</f>
        <v>12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7" sqref="E3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70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74</v>
      </c>
      <c r="Q1" s="145"/>
      <c r="R1" s="145"/>
      <c r="S1" s="145"/>
      <c r="T1" s="145"/>
      <c r="U1" s="146"/>
    </row>
    <row r="2" spans="1:21" ht="15" thickBot="1">
      <c r="A2" s="147" t="s">
        <v>72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73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9" t="s">
        <v>47</v>
      </c>
      <c r="T3" s="160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55">
        <v>0</v>
      </c>
      <c r="T4" s="156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7">
        <v>0</v>
      </c>
      <c r="T5" s="138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9">
        <v>1</v>
      </c>
      <c r="T7" s="140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7">
        <v>0</v>
      </c>
      <c r="T14" s="138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7">
        <v>0</v>
      </c>
      <c r="T15" s="138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7">
        <v>0</v>
      </c>
      <c r="T17" s="138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7">
        <v>0</v>
      </c>
      <c r="T18" s="138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7">
        <v>0</v>
      </c>
      <c r="T19" s="138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7">
        <v>0</v>
      </c>
      <c r="T21" s="138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7">
        <v>0</v>
      </c>
      <c r="T23" s="158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26">
        <f>SUM(S4:S23)</f>
        <v>1</v>
      </c>
      <c r="T24" s="127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8" t="s">
        <v>33</v>
      </c>
      <c r="Q27" s="128"/>
      <c r="R27" s="128"/>
      <c r="S27" s="12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9" t="s">
        <v>29</v>
      </c>
      <c r="Q28" s="129"/>
      <c r="R28" s="129"/>
      <c r="S28" s="12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0">
        <v>42795</v>
      </c>
      <c r="Q29" s="133">
        <f>'[2]лютий'!$D$94</f>
        <v>7713.34596</v>
      </c>
      <c r="R29" s="133"/>
      <c r="S29" s="13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1"/>
      <c r="Q30" s="133"/>
      <c r="R30" s="133"/>
      <c r="S30" s="13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4" t="s">
        <v>45</v>
      </c>
      <c r="R32" s="13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36" t="s">
        <v>40</v>
      </c>
      <c r="R33" s="13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8" t="s">
        <v>30</v>
      </c>
      <c r="Q37" s="128"/>
      <c r="R37" s="128"/>
      <c r="S37" s="12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5" t="s">
        <v>31</v>
      </c>
      <c r="Q38" s="125"/>
      <c r="R38" s="125"/>
      <c r="S38" s="125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0">
        <v>42795</v>
      </c>
      <c r="Q39" s="132">
        <v>115182.07822999997</v>
      </c>
      <c r="R39" s="132"/>
      <c r="S39" s="13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1"/>
      <c r="Q40" s="132"/>
      <c r="R40" s="132"/>
      <c r="S40" s="13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6" sqref="F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78</v>
      </c>
      <c r="S1" s="145"/>
      <c r="T1" s="145"/>
      <c r="U1" s="145"/>
      <c r="V1" s="145"/>
      <c r="W1" s="146"/>
    </row>
    <row r="2" spans="1:23" ht="15" thickBot="1">
      <c r="A2" s="147" t="s">
        <v>83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84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9" t="s">
        <v>47</v>
      </c>
      <c r="V3" s="160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55">
        <v>0</v>
      </c>
      <c r="V4" s="156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7">
        <v>0</v>
      </c>
      <c r="V8" s="138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7">
        <v>0</v>
      </c>
      <c r="V9" s="138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7">
        <v>0</v>
      </c>
      <c r="V11" s="138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7">
        <v>0</v>
      </c>
      <c r="V17" s="138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7">
        <v>0</v>
      </c>
      <c r="V20" s="138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7">
        <v>0</v>
      </c>
      <c r="V21" s="138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7">
        <v>0</v>
      </c>
      <c r="V22" s="138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7">
        <v>0</v>
      </c>
      <c r="V24" s="138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7">
        <v>0</v>
      </c>
      <c r="V25" s="158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26">
        <f>SUM(U4:U25)</f>
        <v>1</v>
      </c>
      <c r="V26" s="127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42826</v>
      </c>
      <c r="S31" s="133">
        <f>'[2]березень'!$D$97</f>
        <v>1399.2856000000002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42826</v>
      </c>
      <c r="S41" s="132">
        <v>114548.88999999997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87</v>
      </c>
      <c r="S1" s="145"/>
      <c r="T1" s="145"/>
      <c r="U1" s="145"/>
      <c r="V1" s="145"/>
      <c r="W1" s="146"/>
    </row>
    <row r="2" spans="1:23" ht="15" thickBot="1">
      <c r="A2" s="147" t="s">
        <v>88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89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55">
        <v>0</v>
      </c>
      <c r="V4" s="156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7">
        <v>1</v>
      </c>
      <c r="V5" s="138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9">
        <v>0</v>
      </c>
      <c r="V6" s="140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9">
        <v>0</v>
      </c>
      <c r="V7" s="140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7">
        <v>0</v>
      </c>
      <c r="V10" s="138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7">
        <v>0</v>
      </c>
      <c r="V11" s="138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7">
        <v>0</v>
      </c>
      <c r="V12" s="138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7">
        <v>0</v>
      </c>
      <c r="V20" s="138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7">
        <v>1</v>
      </c>
      <c r="V22" s="138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26">
        <f>SUM(U4:U22)</f>
        <v>2</v>
      </c>
      <c r="V23" s="127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8" t="s">
        <v>33</v>
      </c>
      <c r="S26" s="128"/>
      <c r="T26" s="128"/>
      <c r="U26" s="128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9" t="s">
        <v>29</v>
      </c>
      <c r="S27" s="129"/>
      <c r="T27" s="129"/>
      <c r="U27" s="12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>
        <v>42856</v>
      </c>
      <c r="S28" s="133">
        <f>'[2]квітень'!$D$97</f>
        <v>102.57358</v>
      </c>
      <c r="T28" s="133"/>
      <c r="U28" s="13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/>
      <c r="S29" s="133"/>
      <c r="T29" s="133"/>
      <c r="U29" s="13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34" t="s">
        <v>45</v>
      </c>
      <c r="T31" s="13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6" t="s">
        <v>40</v>
      </c>
      <c r="T32" s="13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8" t="s">
        <v>30</v>
      </c>
      <c r="S36" s="128"/>
      <c r="T36" s="128"/>
      <c r="U36" s="128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5" t="s">
        <v>31</v>
      </c>
      <c r="S37" s="125"/>
      <c r="T37" s="125"/>
      <c r="U37" s="125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0">
        <v>42856</v>
      </c>
      <c r="S38" s="132">
        <v>94413.13370999995</v>
      </c>
      <c r="T38" s="132"/>
      <c r="U38" s="13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/>
      <c r="S39" s="132"/>
      <c r="T39" s="132"/>
      <c r="U39" s="13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F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92</v>
      </c>
      <c r="S1" s="145"/>
      <c r="T1" s="145"/>
      <c r="U1" s="145"/>
      <c r="V1" s="145"/>
      <c r="W1" s="146"/>
    </row>
    <row r="2" spans="1:23" ht="15" thickBot="1">
      <c r="A2" s="147" t="s">
        <v>94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95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55">
        <v>0</v>
      </c>
      <c r="V4" s="156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9">
        <v>1</v>
      </c>
      <c r="V7" s="140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7">
        <v>0</v>
      </c>
      <c r="V9" s="138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7">
        <v>0</v>
      </c>
      <c r="V10" s="138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7">
        <v>0</v>
      </c>
      <c r="V12" s="138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7">
        <v>0</v>
      </c>
      <c r="V14" s="138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7">
        <v>0</v>
      </c>
      <c r="V17" s="138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7">
        <v>0</v>
      </c>
      <c r="V20" s="138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7">
        <v>0</v>
      </c>
      <c r="V23" s="138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26">
        <f>SUM(U4:U23)</f>
        <v>1</v>
      </c>
      <c r="V24" s="127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42887</v>
      </c>
      <c r="S29" s="133">
        <f>'[2]травень'!$D$97</f>
        <v>1135.71022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42887</v>
      </c>
      <c r="S39" s="132">
        <v>59637.061719999954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98</v>
      </c>
      <c r="S1" s="145"/>
      <c r="T1" s="145"/>
      <c r="U1" s="145"/>
      <c r="V1" s="145"/>
      <c r="W1" s="146"/>
    </row>
    <row r="2" spans="1:23" ht="15" thickBot="1">
      <c r="A2" s="147" t="s">
        <v>99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100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55">
        <v>0</v>
      </c>
      <c r="V4" s="156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7">
        <v>0</v>
      </c>
      <c r="V5" s="138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9">
        <v>1</v>
      </c>
      <c r="V6" s="140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9">
        <v>0</v>
      </c>
      <c r="V7" s="140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7">
        <v>0</v>
      </c>
      <c r="V8" s="138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7">
        <v>0</v>
      </c>
      <c r="V9" s="138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7">
        <v>0</v>
      </c>
      <c r="V11" s="138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7">
        <v>0</v>
      </c>
      <c r="V12" s="138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7">
        <v>0</v>
      </c>
      <c r="V13" s="138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7">
        <v>0</v>
      </c>
      <c r="V14" s="138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7">
        <v>0</v>
      </c>
      <c r="V15" s="138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7">
        <v>0</v>
      </c>
      <c r="V17" s="138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7">
        <v>0</v>
      </c>
      <c r="V20" s="138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7">
        <v>0</v>
      </c>
      <c r="V22" s="138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7">
        <v>0</v>
      </c>
      <c r="V23" s="138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26">
        <f>SUM(U4:U23)</f>
        <v>1</v>
      </c>
      <c r="V24" s="127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42917</v>
      </c>
      <c r="S29" s="133">
        <f>'[2]червень'!$D$97</f>
        <v>225.52589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42917</v>
      </c>
      <c r="S39" s="132">
        <v>31922.249009999945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G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3" sqref="T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103</v>
      </c>
      <c r="S1" s="145"/>
      <c r="T1" s="145"/>
      <c r="U1" s="145"/>
      <c r="V1" s="145"/>
      <c r="W1" s="146"/>
    </row>
    <row r="2" spans="1:23" ht="15" thickBot="1">
      <c r="A2" s="147" t="s">
        <v>104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105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37">
        <v>0</v>
      </c>
      <c r="V5" s="138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39">
        <v>0</v>
      </c>
      <c r="V6" s="140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37">
        <v>0</v>
      </c>
      <c r="V9" s="138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37">
        <v>0</v>
      </c>
      <c r="V10" s="138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37">
        <v>0</v>
      </c>
      <c r="V11" s="138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37">
        <v>0</v>
      </c>
      <c r="V16" s="138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37">
        <v>0</v>
      </c>
      <c r="V17" s="138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37">
        <v>0</v>
      </c>
      <c r="V18" s="138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37">
        <v>0</v>
      </c>
      <c r="V20" s="138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37">
        <v>0</v>
      </c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26">
        <f>SUM(U4:U24)</f>
        <v>1</v>
      </c>
      <c r="V25" s="127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42948</v>
      </c>
      <c r="S30" s="133">
        <v>12794.02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42948</v>
      </c>
      <c r="S40" s="132">
        <v>20399.57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107</v>
      </c>
      <c r="S1" s="145"/>
      <c r="T1" s="145"/>
      <c r="U1" s="145"/>
      <c r="V1" s="145"/>
      <c r="W1" s="146"/>
    </row>
    <row r="2" spans="1:23" ht="15" thickBot="1">
      <c r="A2" s="147" t="s">
        <v>108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110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109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39">
        <v>0</v>
      </c>
      <c r="V6" s="140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37">
        <v>0</v>
      </c>
      <c r="V12" s="138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37">
        <v>0</v>
      </c>
      <c r="V14" s="138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37">
        <v>0</v>
      </c>
      <c r="V15" s="138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37">
        <v>0</v>
      </c>
      <c r="V19" s="138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37">
        <v>0</v>
      </c>
      <c r="V20" s="138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37">
        <v>0</v>
      </c>
      <c r="V21" s="138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37">
        <v>0</v>
      </c>
      <c r="V24" s="138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26">
        <f>SUM(U4:U24)</f>
        <v>1</v>
      </c>
      <c r="V26" s="127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42979</v>
      </c>
      <c r="S31" s="133">
        <v>8826.98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42979</v>
      </c>
      <c r="S41" s="132">
        <v>53176.6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4:V24"/>
    <mergeCell ref="U26:V26"/>
    <mergeCell ref="R29:U29"/>
    <mergeCell ref="R30:U30"/>
    <mergeCell ref="R31:R32"/>
    <mergeCell ref="S31:U32"/>
    <mergeCell ref="U23:V23"/>
    <mergeCell ref="U25:V25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H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113</v>
      </c>
      <c r="S1" s="145"/>
      <c r="T1" s="145"/>
      <c r="U1" s="145"/>
      <c r="V1" s="145"/>
      <c r="W1" s="146"/>
    </row>
    <row r="2" spans="1:23" ht="15" thickBot="1">
      <c r="A2" s="147" t="s">
        <v>114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115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55">
        <v>0</v>
      </c>
      <c r="V4" s="156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39">
        <v>0</v>
      </c>
      <c r="V7" s="140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37">
        <v>0</v>
      </c>
      <c r="V10" s="138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37">
        <v>0</v>
      </c>
      <c r="V13" s="138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37">
        <v>0</v>
      </c>
      <c r="V15" s="138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37">
        <v>0</v>
      </c>
      <c r="V19" s="138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37">
        <v>0</v>
      </c>
      <c r="V20" s="138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37">
        <v>0</v>
      </c>
      <c r="V21" s="138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37">
        <v>0</v>
      </c>
      <c r="V24" s="138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26">
        <f>SUM(U4:U24)</f>
        <v>1</v>
      </c>
      <c r="V25" s="127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43009</v>
      </c>
      <c r="S30" s="133">
        <f>'[4]вересень'!$D$97</f>
        <v>980.44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43009</v>
      </c>
      <c r="S40" s="132">
        <v>29141.68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9:V19"/>
    <mergeCell ref="R38:U38"/>
    <mergeCell ref="U12:V12"/>
    <mergeCell ref="U13:V13"/>
    <mergeCell ref="U14:V14"/>
    <mergeCell ref="U15:V15"/>
    <mergeCell ref="U16:V16"/>
    <mergeCell ref="U23:V23"/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2017-11-01T14:39:28Z</dcterms:modified>
  <cp:category/>
  <cp:version/>
  <cp:contentType/>
  <cp:contentStatus/>
</cp:coreProperties>
</file>